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thermofisher-my.sharepoint.com/personal/mike_senko_thermofisher_com/Documents/Documents/Mike/memos/Nonproteomics/NHMFL/FTMS 2025/"/>
    </mc:Choice>
  </mc:AlternateContent>
  <xr:revisionPtr revIDLastSave="1" documentId="13_ncr:1_{919B3FC6-C39F-4615-B902-2D069AD20C7C}" xr6:coauthVersionLast="47" xr6:coauthVersionMax="47" xr10:uidLastSave="{81E6774F-2707-4779-82E3-362BAA9905B3}"/>
  <bookViews>
    <workbookView xWindow="-19410" yWindow="13980" windowWidth="18765" windowHeight="131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5" i="1"/>
  <c r="H22" i="1"/>
  <c r="H24" i="1" s="1"/>
  <c r="H20" i="1"/>
  <c r="H19" i="1"/>
  <c r="H18" i="1"/>
  <c r="H17" i="1"/>
  <c r="F11" i="1"/>
  <c r="F22" i="1"/>
  <c r="F24" i="1" s="1"/>
  <c r="F8" i="1"/>
  <c r="F20" i="1"/>
  <c r="F19" i="1"/>
  <c r="F18" i="1"/>
  <c r="F17" i="1"/>
  <c r="D20" i="1"/>
  <c r="D19" i="1"/>
  <c r="D5" i="1"/>
  <c r="D8" i="1" s="1"/>
  <c r="D24" i="1" s="1"/>
  <c r="D17" i="1"/>
  <c r="D18" i="1" s="1"/>
  <c r="D22" i="1" s="1"/>
</calcChain>
</file>

<file path=xl/sharedStrings.xml><?xml version="1.0" encoding="utf-8"?>
<sst xmlns="http://schemas.openxmlformats.org/spreadsheetml/2006/main" count="49" uniqueCount="39">
  <si>
    <t>Everline</t>
  </si>
  <si>
    <t>Granlibakken</t>
  </si>
  <si>
    <t>Incline Village</t>
  </si>
  <si>
    <t>Individual Expenses</t>
  </si>
  <si>
    <t>Room Nightly (tax excluded)</t>
  </si>
  <si>
    <t>Resort Fee</t>
  </si>
  <si>
    <t>Parking</t>
  </si>
  <si>
    <t>4 night total</t>
  </si>
  <si>
    <t>Space Rental</t>
  </si>
  <si>
    <t>A/V</t>
  </si>
  <si>
    <t>Poster Board Rental</t>
  </si>
  <si>
    <t>F&amp;B Minimum</t>
  </si>
  <si>
    <t>Food with service &amp; tax</t>
  </si>
  <si>
    <t>buffet</t>
  </si>
  <si>
    <t>Individual Food Total</t>
  </si>
  <si>
    <t>Breakfast</t>
  </si>
  <si>
    <t>Lunch</t>
  </si>
  <si>
    <t>Dinner</t>
  </si>
  <si>
    <t>Room Tax</t>
  </si>
  <si>
    <t>Organizer Expenses</t>
  </si>
  <si>
    <t>Organizer Total</t>
  </si>
  <si>
    <t>Per Person Total</t>
  </si>
  <si>
    <t>Attendees</t>
  </si>
  <si>
    <t>Total Food</t>
  </si>
  <si>
    <t>Total Food with service &amp; tax</t>
  </si>
  <si>
    <t>inclusive</t>
  </si>
  <si>
    <t>Notes</t>
  </si>
  <si>
    <t>I did not include coffee breaks or mixers in F&amp;B.</t>
  </si>
  <si>
    <t>All room prices listed as single occupancy.</t>
  </si>
  <si>
    <t>lunch of the day</t>
  </si>
  <si>
    <t>Plated meals at Everline and Incline Village are less expensive than buffet option listed above</t>
  </si>
  <si>
    <t>included in room fee</t>
  </si>
  <si>
    <t>reduced from $50</t>
  </si>
  <si>
    <t>reduced from $29</t>
  </si>
  <si>
    <t>AV for Granlibakken is waived.  They have 30 poster boards available for no additional charge.</t>
  </si>
  <si>
    <t>Waiting on AV details for Hyatt sites.</t>
  </si>
  <si>
    <t>AV and poster boards are provided by outside vendor for Everline.  Waiting on contact info.</t>
  </si>
  <si>
    <t>waived</t>
  </si>
  <si>
    <t>outside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</si>
</sst>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H13" sqref="H13"/>
    </sheetView>
  </sheetViews>
  <sheetFormatPr defaultRowHeight="14.35" x14ac:dyDescent="0.5"/>
  <cols>
    <col min="2" max="2" width="23.64453125" bestFit="1" customWidth="1"/>
  </cols>
  <sheetData>
    <row r="1" spans="1:9" x14ac:dyDescent="0.5">
      <c r="A1" t="s">
        <v>22</v>
      </c>
      <c r="B1">
        <v>70</v>
      </c>
    </row>
    <row r="2" spans="1:9" x14ac:dyDescent="0.5">
      <c r="D2" t="s">
        <v>0</v>
      </c>
      <c r="F2" t="s">
        <v>1</v>
      </c>
      <c r="H2" t="s">
        <v>2</v>
      </c>
    </row>
    <row r="3" spans="1:9" x14ac:dyDescent="0.5">
      <c r="B3" s="1" t="s">
        <v>3</v>
      </c>
    </row>
    <row r="4" spans="1:9" x14ac:dyDescent="0.5">
      <c r="B4" t="s">
        <v>4</v>
      </c>
      <c r="D4">
        <v>259</v>
      </c>
      <c r="F4">
        <v>152</v>
      </c>
      <c r="H4">
        <v>199</v>
      </c>
    </row>
    <row r="5" spans="1:9" x14ac:dyDescent="0.5">
      <c r="B5" t="s">
        <v>18</v>
      </c>
      <c r="D5">
        <f>D4*0.127</f>
        <v>32.893000000000001</v>
      </c>
      <c r="F5">
        <v>48.88</v>
      </c>
      <c r="H5">
        <f>H4*0.13</f>
        <v>25.87</v>
      </c>
    </row>
    <row r="6" spans="1:9" x14ac:dyDescent="0.5">
      <c r="B6" t="s">
        <v>5</v>
      </c>
      <c r="D6">
        <v>0</v>
      </c>
      <c r="E6" t="s">
        <v>31</v>
      </c>
      <c r="F6">
        <v>0</v>
      </c>
      <c r="H6">
        <v>30</v>
      </c>
      <c r="I6" t="s">
        <v>32</v>
      </c>
    </row>
    <row r="7" spans="1:9" x14ac:dyDescent="0.5">
      <c r="B7" t="s">
        <v>6</v>
      </c>
      <c r="D7">
        <v>25</v>
      </c>
      <c r="F7">
        <v>0</v>
      </c>
      <c r="H7">
        <v>19</v>
      </c>
      <c r="I7" t="s">
        <v>33</v>
      </c>
    </row>
    <row r="8" spans="1:9" x14ac:dyDescent="0.5">
      <c r="B8" t="s">
        <v>7</v>
      </c>
      <c r="D8">
        <f>4*SUM(D4:D7)</f>
        <v>1267.5720000000001</v>
      </c>
      <c r="F8">
        <f>4*SUM(F4:F7)</f>
        <v>803.52</v>
      </c>
      <c r="H8">
        <f>4*SUM(H4:H7)</f>
        <v>1095.48</v>
      </c>
    </row>
    <row r="10" spans="1:9" x14ac:dyDescent="0.5">
      <c r="B10" s="1" t="s">
        <v>19</v>
      </c>
    </row>
    <row r="11" spans="1:9" x14ac:dyDescent="0.5">
      <c r="B11" t="s">
        <v>8</v>
      </c>
      <c r="D11">
        <v>0</v>
      </c>
      <c r="F11">
        <f xml:space="preserve"> 4 * 4767.2</f>
        <v>19068.8</v>
      </c>
      <c r="H11">
        <v>0</v>
      </c>
    </row>
    <row r="12" spans="1:9" x14ac:dyDescent="0.5">
      <c r="B12" t="s">
        <v>9</v>
      </c>
      <c r="D12">
        <v>0</v>
      </c>
      <c r="E12" t="s">
        <v>38</v>
      </c>
      <c r="F12">
        <v>0</v>
      </c>
      <c r="G12" t="s">
        <v>37</v>
      </c>
      <c r="H12">
        <v>12792.55</v>
      </c>
      <c r="I12" t="s">
        <v>38</v>
      </c>
    </row>
    <row r="13" spans="1:9" x14ac:dyDescent="0.5">
      <c r="B13" t="s">
        <v>10</v>
      </c>
      <c r="D13">
        <v>0</v>
      </c>
      <c r="E13" t="s">
        <v>38</v>
      </c>
      <c r="F13">
        <v>0</v>
      </c>
      <c r="G13" t="s">
        <v>37</v>
      </c>
      <c r="H13">
        <v>0</v>
      </c>
      <c r="I13" t="s">
        <v>38</v>
      </c>
    </row>
    <row r="14" spans="1:9" x14ac:dyDescent="0.5">
      <c r="B14" t="s">
        <v>15</v>
      </c>
      <c r="D14">
        <v>60</v>
      </c>
      <c r="E14" t="s">
        <v>13</v>
      </c>
      <c r="F14">
        <v>25.55</v>
      </c>
      <c r="G14" t="s">
        <v>25</v>
      </c>
      <c r="H14">
        <v>62</v>
      </c>
      <c r="I14" t="s">
        <v>13</v>
      </c>
    </row>
    <row r="15" spans="1:9" x14ac:dyDescent="0.5">
      <c r="B15" t="s">
        <v>16</v>
      </c>
      <c r="D15">
        <v>72</v>
      </c>
      <c r="E15" t="s">
        <v>13</v>
      </c>
      <c r="F15">
        <v>47.3</v>
      </c>
      <c r="G15" t="s">
        <v>25</v>
      </c>
      <c r="H15">
        <v>75</v>
      </c>
      <c r="I15" t="s">
        <v>29</v>
      </c>
    </row>
    <row r="16" spans="1:9" x14ac:dyDescent="0.5">
      <c r="B16" t="s">
        <v>17</v>
      </c>
      <c r="D16">
        <v>135</v>
      </c>
      <c r="E16" t="s">
        <v>13</v>
      </c>
      <c r="F16">
        <v>67.7</v>
      </c>
      <c r="G16" t="s">
        <v>25</v>
      </c>
      <c r="H16">
        <v>145</v>
      </c>
      <c r="I16" t="s">
        <v>13</v>
      </c>
    </row>
    <row r="17" spans="1:8" x14ac:dyDescent="0.5">
      <c r="B17" t="s">
        <v>14</v>
      </c>
      <c r="D17">
        <f>D14*3+D15*2+D16*2</f>
        <v>594</v>
      </c>
      <c r="F17">
        <f>F14*3+F15*2+F16*2</f>
        <v>306.64999999999998</v>
      </c>
      <c r="H17">
        <f>H14*3+H15*2+H16*2</f>
        <v>626</v>
      </c>
    </row>
    <row r="18" spans="1:8" x14ac:dyDescent="0.5">
      <c r="B18" t="s">
        <v>12</v>
      </c>
      <c r="D18">
        <f>D17*(1+0.083475+0.24)</f>
        <v>786.14414999999997</v>
      </c>
      <c r="F18">
        <f>F17</f>
        <v>306.64999999999998</v>
      </c>
      <c r="H18">
        <f>H17*(1+0.25+0.08265)</f>
        <v>834.23890000000006</v>
      </c>
    </row>
    <row r="19" spans="1:8" x14ac:dyDescent="0.5">
      <c r="B19" t="s">
        <v>23</v>
      </c>
      <c r="D19">
        <f>D17*$B$1</f>
        <v>41580</v>
      </c>
      <c r="F19">
        <f>F17*$B$1</f>
        <v>21465.5</v>
      </c>
      <c r="H19">
        <f>H17*$B$1</f>
        <v>43820</v>
      </c>
    </row>
    <row r="20" spans="1:8" x14ac:dyDescent="0.5">
      <c r="B20" t="s">
        <v>24</v>
      </c>
      <c r="D20">
        <f>D18*$B$1</f>
        <v>55030.090499999998</v>
      </c>
      <c r="F20">
        <f>F18*$B$1</f>
        <v>21465.5</v>
      </c>
      <c r="H20">
        <f>H18*$B$1</f>
        <v>58396.723000000005</v>
      </c>
    </row>
    <row r="21" spans="1:8" x14ac:dyDescent="0.5">
      <c r="B21" t="s">
        <v>11</v>
      </c>
      <c r="D21">
        <v>45000</v>
      </c>
      <c r="F21">
        <v>0</v>
      </c>
      <c r="H21">
        <v>25000</v>
      </c>
    </row>
    <row r="22" spans="1:8" x14ac:dyDescent="0.5">
      <c r="B22" t="s">
        <v>20</v>
      </c>
      <c r="D22">
        <f>SUM(D11:D13)+D20</f>
        <v>55030.090499999998</v>
      </c>
      <c r="F22">
        <f>SUM(F11:F13)+F20</f>
        <v>40534.300000000003</v>
      </c>
      <c r="H22">
        <f>SUM(H11:H13)+H20</f>
        <v>71189.273000000001</v>
      </c>
    </row>
    <row r="24" spans="1:8" x14ac:dyDescent="0.5">
      <c r="B24" t="s">
        <v>21</v>
      </c>
      <c r="D24">
        <f>D22/$B$1+D8</f>
        <v>2053.7161500000002</v>
      </c>
      <c r="F24">
        <f>F22/$B$1+F8</f>
        <v>1382.5814285714287</v>
      </c>
      <c r="H24">
        <f>H22/$B$1+H8</f>
        <v>2112.4696142857142</v>
      </c>
    </row>
    <row r="26" spans="1:8" x14ac:dyDescent="0.5">
      <c r="A26" t="s">
        <v>26</v>
      </c>
    </row>
    <row r="27" spans="1:8" x14ac:dyDescent="0.5">
      <c r="A27" t="s">
        <v>27</v>
      </c>
    </row>
    <row r="28" spans="1:8" x14ac:dyDescent="0.5">
      <c r="A28" t="s">
        <v>28</v>
      </c>
    </row>
    <row r="29" spans="1:8" x14ac:dyDescent="0.5">
      <c r="A29" t="s">
        <v>36</v>
      </c>
    </row>
    <row r="30" spans="1:8" x14ac:dyDescent="0.5">
      <c r="A30" t="s">
        <v>35</v>
      </c>
    </row>
    <row r="31" spans="1:8" x14ac:dyDescent="0.5">
      <c r="A31" t="s">
        <v>30</v>
      </c>
    </row>
    <row r="32" spans="1:8" x14ac:dyDescent="0.5">
      <c r="A3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Senko, Mike</dc:creator>
  <cp:lastModifiedBy>Senko, Mike</cp:lastModifiedBy>
  <dcterms:created xsi:type="dcterms:W3CDTF">2015-06-05T18:17:20Z</dcterms:created>
  <dcterms:modified xsi:type="dcterms:W3CDTF">2024-09-11T00:00:47Z</dcterms:modified>
</cp:coreProperties>
</file>